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veri\Documents\"/>
    </mc:Choice>
  </mc:AlternateContent>
  <xr:revisionPtr revIDLastSave="0" documentId="8_{A42E612D-FC2A-4C6F-AC79-EB0E4EA39A15}" xr6:coauthVersionLast="47" xr6:coauthVersionMax="47" xr10:uidLastSave="{00000000-0000-0000-0000-000000000000}"/>
  <bookViews>
    <workbookView xWindow="-120" yWindow="-120" windowWidth="29040" windowHeight="15720" xr2:uid="{95601FD9-F3F9-4A7B-A2F6-7DD9DABF0247}"/>
  </bookViews>
  <sheets>
    <sheet name="Dec25preaudit" sheetId="1" r:id="rId1"/>
  </sheets>
  <definedNames>
    <definedName name="_xlnm.Print_Area" localSheetId="0">Dec25preaudit!$A$1:$D$27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4" i="1"/>
  <c r="B24" i="1"/>
  <c r="D23" i="1"/>
  <c r="D24" i="1" s="1"/>
  <c r="D20" i="1"/>
  <c r="C20" i="1"/>
  <c r="B20" i="1"/>
  <c r="D15" i="1"/>
  <c r="C15" i="1"/>
  <c r="B12" i="1"/>
  <c r="B16" i="1" s="1"/>
  <c r="B10" i="1"/>
  <c r="D9" i="1"/>
  <c r="D10" i="1" s="1"/>
  <c r="D12" i="1" s="1"/>
  <c r="C9" i="1"/>
  <c r="C10" i="1" s="1"/>
  <c r="C12" i="1" s="1"/>
  <c r="C4" i="1"/>
  <c r="B4" i="1"/>
  <c r="D16" i="1" l="1"/>
  <c r="C16" i="1"/>
</calcChain>
</file>

<file path=xl/sharedStrings.xml><?xml version="1.0" encoding="utf-8"?>
<sst xmlns="http://schemas.openxmlformats.org/spreadsheetml/2006/main" count="20" uniqueCount="20">
  <si>
    <t>COOPERATIVE LIGHT &amp; POWER</t>
  </si>
  <si>
    <t>NEWSLETTER FINANCIALS</t>
  </si>
  <si>
    <t>Operating Revenue</t>
  </si>
  <si>
    <t>Cost of Purchased Power</t>
  </si>
  <si>
    <t>Other Operating Expenses</t>
  </si>
  <si>
    <t>Total Cost of Electric Service</t>
  </si>
  <si>
    <t>Operating Margin (Loss)</t>
  </si>
  <si>
    <t>Interest Income</t>
  </si>
  <si>
    <t>Other Margins</t>
  </si>
  <si>
    <t>Capital Credits</t>
  </si>
  <si>
    <t>Total Margins</t>
  </si>
  <si>
    <t>kWh Purchased</t>
  </si>
  <si>
    <t>kWh Sold</t>
  </si>
  <si>
    <t>Line Loss</t>
  </si>
  <si>
    <t>Members Billed</t>
  </si>
  <si>
    <t>Average kWh Used, Residential</t>
  </si>
  <si>
    <t>Average Bill, Residential</t>
  </si>
  <si>
    <t>Average Cost/kWh, Residential</t>
  </si>
  <si>
    <t>Interest Expense</t>
  </si>
  <si>
    <t>Please note:  December numbers are pre-audit and subject to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</si>
</sst>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[Red]0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</numFmts>
  <fonts count="10" x14ac:knownFonts="1">
    <font>
      <sz val="12"/>
      <name val="Arial Narrow"/>
    </font>
    <font>
      <sz val="12"/>
      <name val="Arial Narrow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4" tint="-0.49998474074526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7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3" applyFont="1"/>
    <xf numFmtId="0" fontId="3" fillId="0" borderId="0" xfId="3" applyFont="1"/>
    <xf numFmtId="165" fontId="7" fillId="0" borderId="1" xfId="1" applyNumberFormat="1" applyFont="1" applyFill="1" applyBorder="1"/>
    <xf numFmtId="165" fontId="7" fillId="0" borderId="1" xfId="1" applyNumberFormat="1" applyFont="1" applyBorder="1"/>
    <xf numFmtId="165" fontId="6" fillId="0" borderId="0" xfId="1" applyNumberFormat="1" applyFont="1" applyFill="1"/>
    <xf numFmtId="165" fontId="6" fillId="0" borderId="0" xfId="1" applyNumberFormat="1" applyFont="1"/>
    <xf numFmtId="165" fontId="7" fillId="0" borderId="0" xfId="1" applyNumberFormat="1" applyFont="1" applyFill="1"/>
    <xf numFmtId="165" fontId="7" fillId="0" borderId="0" xfId="1" applyNumberFormat="1" applyFont="1"/>
    <xf numFmtId="165" fontId="6" fillId="0" borderId="1" xfId="1" applyNumberFormat="1" applyFont="1" applyFill="1" applyBorder="1"/>
    <xf numFmtId="165" fontId="6" fillId="0" borderId="1" xfId="1" applyNumberFormat="1" applyFont="1" applyBorder="1"/>
    <xf numFmtId="165" fontId="7" fillId="0" borderId="0" xfId="1" applyNumberFormat="1" applyFont="1" applyFill="1" applyBorder="1"/>
    <xf numFmtId="165" fontId="7" fillId="0" borderId="0" xfId="1" applyNumberFormat="1" applyFont="1" applyBorder="1"/>
    <xf numFmtId="37" fontId="6" fillId="0" borderId="0" xfId="3" applyNumberFormat="1" applyFont="1"/>
    <xf numFmtId="37" fontId="7" fillId="0" borderId="0" xfId="3" applyNumberFormat="1" applyFont="1"/>
    <xf numFmtId="10" fontId="6" fillId="0" borderId="0" xfId="2" applyNumberFormat="1" applyFont="1" applyFill="1"/>
    <xf numFmtId="10" fontId="6" fillId="0" borderId="0" xfId="2" applyNumberFormat="1" applyFont="1"/>
    <xf numFmtId="44" fontId="7" fillId="0" borderId="0" xfId="1" applyFont="1" applyFill="1"/>
    <xf numFmtId="166" fontId="6" fillId="0" borderId="0" xfId="1" applyNumberFormat="1" applyFont="1"/>
    <xf numFmtId="166" fontId="6" fillId="0" borderId="0" xfId="1" applyNumberFormat="1" applyFont="1" applyFill="1"/>
    <xf numFmtId="0" fontId="8" fillId="0" borderId="0" xfId="0" applyFont="1"/>
    <xf numFmtId="0" fontId="9" fillId="0" borderId="0" xfId="0" applyFont="1" applyAlignment="1">
      <alignment horizontal="center"/>
    </xf>
  </cellXfs>
  <cellStyles count="4">
    <cellStyle name="Currency" xfId="1" builtinId="4"/>
    <cellStyle name="Normal" xfId="0" builtinId="0"/>
    <cellStyle name="Normal_Sheet1" xfId="3" xr:uid="{A8093C7E-C7BA-426E-93C7-428F06A4C79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727F1-D636-4B87-A31A-3FD8DF215E8E}">
  <dimension ref="A1:D33"/>
  <sheetViews>
    <sheetView tabSelected="1" workbookViewId="0">
      <selection activeCell="L17" sqref="L17"/>
    </sheetView>
  </sheetViews>
  <sheetFormatPr defaultRowHeight="15.75" x14ac:dyDescent="0.25"/>
  <cols>
    <col min="1" max="1" width="31.42578125" customWidth="1"/>
    <col min="2" max="2" width="13.140625" customWidth="1"/>
    <col min="3" max="4" width="15.140625" customWidth="1"/>
    <col min="252" max="252" width="31.42578125" customWidth="1"/>
    <col min="253" max="253" width="13.140625" customWidth="1"/>
    <col min="254" max="255" width="15.140625" customWidth="1"/>
    <col min="508" max="508" width="31.42578125" customWidth="1"/>
    <col min="509" max="509" width="13.140625" customWidth="1"/>
    <col min="510" max="511" width="15.140625" customWidth="1"/>
    <col min="764" max="764" width="31.42578125" customWidth="1"/>
    <col min="765" max="765" width="13.140625" customWidth="1"/>
    <col min="766" max="767" width="15.140625" customWidth="1"/>
    <col min="1020" max="1020" width="31.42578125" customWidth="1"/>
    <col min="1021" max="1021" width="13.140625" customWidth="1"/>
    <col min="1022" max="1023" width="15.140625" customWidth="1"/>
    <col min="1276" max="1276" width="31.42578125" customWidth="1"/>
    <col min="1277" max="1277" width="13.140625" customWidth="1"/>
    <col min="1278" max="1279" width="15.140625" customWidth="1"/>
    <col min="1532" max="1532" width="31.42578125" customWidth="1"/>
    <col min="1533" max="1533" width="13.140625" customWidth="1"/>
    <col min="1534" max="1535" width="15.140625" customWidth="1"/>
    <col min="1788" max="1788" width="31.42578125" customWidth="1"/>
    <col min="1789" max="1789" width="13.140625" customWidth="1"/>
    <col min="1790" max="1791" width="15.140625" customWidth="1"/>
    <col min="2044" max="2044" width="31.42578125" customWidth="1"/>
    <col min="2045" max="2045" width="13.140625" customWidth="1"/>
    <col min="2046" max="2047" width="15.140625" customWidth="1"/>
    <col min="2300" max="2300" width="31.42578125" customWidth="1"/>
    <col min="2301" max="2301" width="13.140625" customWidth="1"/>
    <col min="2302" max="2303" width="15.140625" customWidth="1"/>
    <col min="2556" max="2556" width="31.42578125" customWidth="1"/>
    <col min="2557" max="2557" width="13.140625" customWidth="1"/>
    <col min="2558" max="2559" width="15.140625" customWidth="1"/>
    <col min="2812" max="2812" width="31.42578125" customWidth="1"/>
    <col min="2813" max="2813" width="13.140625" customWidth="1"/>
    <col min="2814" max="2815" width="15.140625" customWidth="1"/>
    <col min="3068" max="3068" width="31.42578125" customWidth="1"/>
    <col min="3069" max="3069" width="13.140625" customWidth="1"/>
    <col min="3070" max="3071" width="15.140625" customWidth="1"/>
    <col min="3324" max="3324" width="31.42578125" customWidth="1"/>
    <col min="3325" max="3325" width="13.140625" customWidth="1"/>
    <col min="3326" max="3327" width="15.140625" customWidth="1"/>
    <col min="3580" max="3580" width="31.42578125" customWidth="1"/>
    <col min="3581" max="3581" width="13.140625" customWidth="1"/>
    <col min="3582" max="3583" width="15.140625" customWidth="1"/>
    <col min="3836" max="3836" width="31.42578125" customWidth="1"/>
    <col min="3837" max="3837" width="13.140625" customWidth="1"/>
    <col min="3838" max="3839" width="15.140625" customWidth="1"/>
    <col min="4092" max="4092" width="31.42578125" customWidth="1"/>
    <col min="4093" max="4093" width="13.140625" customWidth="1"/>
    <col min="4094" max="4095" width="15.140625" customWidth="1"/>
    <col min="4348" max="4348" width="31.42578125" customWidth="1"/>
    <col min="4349" max="4349" width="13.140625" customWidth="1"/>
    <col min="4350" max="4351" width="15.140625" customWidth="1"/>
    <col min="4604" max="4604" width="31.42578125" customWidth="1"/>
    <col min="4605" max="4605" width="13.140625" customWidth="1"/>
    <col min="4606" max="4607" width="15.140625" customWidth="1"/>
    <col min="4860" max="4860" width="31.42578125" customWidth="1"/>
    <col min="4861" max="4861" width="13.140625" customWidth="1"/>
    <col min="4862" max="4863" width="15.140625" customWidth="1"/>
    <col min="5116" max="5116" width="31.42578125" customWidth="1"/>
    <col min="5117" max="5117" width="13.140625" customWidth="1"/>
    <col min="5118" max="5119" width="15.140625" customWidth="1"/>
    <col min="5372" max="5372" width="31.42578125" customWidth="1"/>
    <col min="5373" max="5373" width="13.140625" customWidth="1"/>
    <col min="5374" max="5375" width="15.140625" customWidth="1"/>
    <col min="5628" max="5628" width="31.42578125" customWidth="1"/>
    <col min="5629" max="5629" width="13.140625" customWidth="1"/>
    <col min="5630" max="5631" width="15.140625" customWidth="1"/>
    <col min="5884" max="5884" width="31.42578125" customWidth="1"/>
    <col min="5885" max="5885" width="13.140625" customWidth="1"/>
    <col min="5886" max="5887" width="15.140625" customWidth="1"/>
    <col min="6140" max="6140" width="31.42578125" customWidth="1"/>
    <col min="6141" max="6141" width="13.140625" customWidth="1"/>
    <col min="6142" max="6143" width="15.140625" customWidth="1"/>
    <col min="6396" max="6396" width="31.42578125" customWidth="1"/>
    <col min="6397" max="6397" width="13.140625" customWidth="1"/>
    <col min="6398" max="6399" width="15.140625" customWidth="1"/>
    <col min="6652" max="6652" width="31.42578125" customWidth="1"/>
    <col min="6653" max="6653" width="13.140625" customWidth="1"/>
    <col min="6654" max="6655" width="15.140625" customWidth="1"/>
    <col min="6908" max="6908" width="31.42578125" customWidth="1"/>
    <col min="6909" max="6909" width="13.140625" customWidth="1"/>
    <col min="6910" max="6911" width="15.140625" customWidth="1"/>
    <col min="7164" max="7164" width="31.42578125" customWidth="1"/>
    <col min="7165" max="7165" width="13.140625" customWidth="1"/>
    <col min="7166" max="7167" width="15.140625" customWidth="1"/>
    <col min="7420" max="7420" width="31.42578125" customWidth="1"/>
    <col min="7421" max="7421" width="13.140625" customWidth="1"/>
    <col min="7422" max="7423" width="15.140625" customWidth="1"/>
    <col min="7676" max="7676" width="31.42578125" customWidth="1"/>
    <col min="7677" max="7677" width="13.140625" customWidth="1"/>
    <col min="7678" max="7679" width="15.140625" customWidth="1"/>
    <col min="7932" max="7932" width="31.42578125" customWidth="1"/>
    <col min="7933" max="7933" width="13.140625" customWidth="1"/>
    <col min="7934" max="7935" width="15.140625" customWidth="1"/>
    <col min="8188" max="8188" width="31.42578125" customWidth="1"/>
    <col min="8189" max="8189" width="13.140625" customWidth="1"/>
    <col min="8190" max="8191" width="15.140625" customWidth="1"/>
    <col min="8444" max="8444" width="31.42578125" customWidth="1"/>
    <col min="8445" max="8445" width="13.140625" customWidth="1"/>
    <col min="8446" max="8447" width="15.140625" customWidth="1"/>
    <col min="8700" max="8700" width="31.42578125" customWidth="1"/>
    <col min="8701" max="8701" width="13.140625" customWidth="1"/>
    <col min="8702" max="8703" width="15.140625" customWidth="1"/>
    <col min="8956" max="8956" width="31.42578125" customWidth="1"/>
    <col min="8957" max="8957" width="13.140625" customWidth="1"/>
    <col min="8958" max="8959" width="15.140625" customWidth="1"/>
    <col min="9212" max="9212" width="31.42578125" customWidth="1"/>
    <col min="9213" max="9213" width="13.140625" customWidth="1"/>
    <col min="9214" max="9215" width="15.140625" customWidth="1"/>
    <col min="9468" max="9468" width="31.42578125" customWidth="1"/>
    <col min="9469" max="9469" width="13.140625" customWidth="1"/>
    <col min="9470" max="9471" width="15.140625" customWidth="1"/>
    <col min="9724" max="9724" width="31.42578125" customWidth="1"/>
    <col min="9725" max="9725" width="13.140625" customWidth="1"/>
    <col min="9726" max="9727" width="15.140625" customWidth="1"/>
    <col min="9980" max="9980" width="31.42578125" customWidth="1"/>
    <col min="9981" max="9981" width="13.140625" customWidth="1"/>
    <col min="9982" max="9983" width="15.140625" customWidth="1"/>
    <col min="10236" max="10236" width="31.42578125" customWidth="1"/>
    <col min="10237" max="10237" width="13.140625" customWidth="1"/>
    <col min="10238" max="10239" width="15.140625" customWidth="1"/>
    <col min="10492" max="10492" width="31.42578125" customWidth="1"/>
    <col min="10493" max="10493" width="13.140625" customWidth="1"/>
    <col min="10494" max="10495" width="15.140625" customWidth="1"/>
    <col min="10748" max="10748" width="31.42578125" customWidth="1"/>
    <col min="10749" max="10749" width="13.140625" customWidth="1"/>
    <col min="10750" max="10751" width="15.140625" customWidth="1"/>
    <col min="11004" max="11004" width="31.42578125" customWidth="1"/>
    <col min="11005" max="11005" width="13.140625" customWidth="1"/>
    <col min="11006" max="11007" width="15.140625" customWidth="1"/>
    <col min="11260" max="11260" width="31.42578125" customWidth="1"/>
    <col min="11261" max="11261" width="13.140625" customWidth="1"/>
    <col min="11262" max="11263" width="15.140625" customWidth="1"/>
    <col min="11516" max="11516" width="31.42578125" customWidth="1"/>
    <col min="11517" max="11517" width="13.140625" customWidth="1"/>
    <col min="11518" max="11519" width="15.140625" customWidth="1"/>
    <col min="11772" max="11772" width="31.42578125" customWidth="1"/>
    <col min="11773" max="11773" width="13.140625" customWidth="1"/>
    <col min="11774" max="11775" width="15.140625" customWidth="1"/>
    <col min="12028" max="12028" width="31.42578125" customWidth="1"/>
    <col min="12029" max="12029" width="13.140625" customWidth="1"/>
    <col min="12030" max="12031" width="15.140625" customWidth="1"/>
    <col min="12284" max="12284" width="31.42578125" customWidth="1"/>
    <col min="12285" max="12285" width="13.140625" customWidth="1"/>
    <col min="12286" max="12287" width="15.140625" customWidth="1"/>
    <col min="12540" max="12540" width="31.42578125" customWidth="1"/>
    <col min="12541" max="12541" width="13.140625" customWidth="1"/>
    <col min="12542" max="12543" width="15.140625" customWidth="1"/>
    <col min="12796" max="12796" width="31.42578125" customWidth="1"/>
    <col min="12797" max="12797" width="13.140625" customWidth="1"/>
    <col min="12798" max="12799" width="15.140625" customWidth="1"/>
    <col min="13052" max="13052" width="31.42578125" customWidth="1"/>
    <col min="13053" max="13053" width="13.140625" customWidth="1"/>
    <col min="13054" max="13055" width="15.140625" customWidth="1"/>
    <col min="13308" max="13308" width="31.42578125" customWidth="1"/>
    <col min="13309" max="13309" width="13.140625" customWidth="1"/>
    <col min="13310" max="13311" width="15.140625" customWidth="1"/>
    <col min="13564" max="13564" width="31.42578125" customWidth="1"/>
    <col min="13565" max="13565" width="13.140625" customWidth="1"/>
    <col min="13566" max="13567" width="15.140625" customWidth="1"/>
    <col min="13820" max="13820" width="31.42578125" customWidth="1"/>
    <col min="13821" max="13821" width="13.140625" customWidth="1"/>
    <col min="13822" max="13823" width="15.140625" customWidth="1"/>
    <col min="14076" max="14076" width="31.42578125" customWidth="1"/>
    <col min="14077" max="14077" width="13.140625" customWidth="1"/>
    <col min="14078" max="14079" width="15.140625" customWidth="1"/>
    <col min="14332" max="14332" width="31.42578125" customWidth="1"/>
    <col min="14333" max="14333" width="13.140625" customWidth="1"/>
    <col min="14334" max="14335" width="15.140625" customWidth="1"/>
    <col min="14588" max="14588" width="31.42578125" customWidth="1"/>
    <col min="14589" max="14589" width="13.140625" customWidth="1"/>
    <col min="14590" max="14591" width="15.140625" customWidth="1"/>
    <col min="14844" max="14844" width="31.42578125" customWidth="1"/>
    <col min="14845" max="14845" width="13.140625" customWidth="1"/>
    <col min="14846" max="14847" width="15.140625" customWidth="1"/>
    <col min="15100" max="15100" width="31.42578125" customWidth="1"/>
    <col min="15101" max="15101" width="13.140625" customWidth="1"/>
    <col min="15102" max="15103" width="15.140625" customWidth="1"/>
    <col min="15356" max="15356" width="31.42578125" customWidth="1"/>
    <col min="15357" max="15357" width="13.140625" customWidth="1"/>
    <col min="15358" max="15359" width="15.140625" customWidth="1"/>
    <col min="15612" max="15612" width="31.42578125" customWidth="1"/>
    <col min="15613" max="15613" width="13.140625" customWidth="1"/>
    <col min="15614" max="15615" width="15.140625" customWidth="1"/>
    <col min="15868" max="15868" width="31.42578125" customWidth="1"/>
    <col min="15869" max="15869" width="13.140625" customWidth="1"/>
    <col min="15870" max="15871" width="15.140625" customWidth="1"/>
    <col min="16124" max="16124" width="31.42578125" customWidth="1"/>
    <col min="16125" max="16125" width="13.140625" customWidth="1"/>
    <col min="16126" max="16127" width="15.140625" customWidth="1"/>
  </cols>
  <sheetData>
    <row r="1" spans="1:4" ht="18.75" x14ac:dyDescent="0.3">
      <c r="A1" s="1" t="s">
        <v>0</v>
      </c>
      <c r="B1" s="1"/>
      <c r="C1" s="1"/>
      <c r="D1" s="1"/>
    </row>
    <row r="2" spans="1:4" ht="18.75" x14ac:dyDescent="0.3">
      <c r="A2" s="1" t="s">
        <v>1</v>
      </c>
      <c r="B2" s="1"/>
      <c r="C2" s="1"/>
      <c r="D2" s="1"/>
    </row>
    <row r="3" spans="1:4" x14ac:dyDescent="0.25">
      <c r="A3" s="2"/>
      <c r="B3" s="2"/>
      <c r="C3" s="2"/>
      <c r="D3" s="2"/>
    </row>
    <row r="4" spans="1:4" x14ac:dyDescent="0.25">
      <c r="A4" s="3">
        <v>45992</v>
      </c>
      <c r="B4" s="4">
        <f>D4-10</f>
        <v>2015</v>
      </c>
      <c r="C4" s="4">
        <f>D4-1</f>
        <v>2024</v>
      </c>
      <c r="D4" s="4">
        <v>2025</v>
      </c>
    </row>
    <row r="5" spans="1:4" x14ac:dyDescent="0.25">
      <c r="A5" s="5"/>
      <c r="B5" s="5"/>
      <c r="C5" s="5"/>
      <c r="D5" s="5"/>
    </row>
    <row r="6" spans="1:4" ht="16.5" thickBot="1" x14ac:dyDescent="0.3">
      <c r="A6" s="6" t="s">
        <v>2</v>
      </c>
      <c r="B6" s="7">
        <v>11571612</v>
      </c>
      <c r="C6" s="8">
        <v>14899473</v>
      </c>
      <c r="D6" s="7">
        <v>16121673</v>
      </c>
    </row>
    <row r="7" spans="1:4" x14ac:dyDescent="0.25">
      <c r="A7" s="6"/>
      <c r="B7" s="9"/>
      <c r="C7" s="10"/>
      <c r="D7" s="9"/>
    </row>
    <row r="8" spans="1:4" x14ac:dyDescent="0.25">
      <c r="A8" s="6" t="s">
        <v>3</v>
      </c>
      <c r="B8" s="11">
        <v>6935912</v>
      </c>
      <c r="C8" s="12">
        <v>7981959</v>
      </c>
      <c r="D8" s="11">
        <v>8533254</v>
      </c>
    </row>
    <row r="9" spans="1:4" ht="16.5" thickBot="1" x14ac:dyDescent="0.3">
      <c r="A9" s="6" t="s">
        <v>4</v>
      </c>
      <c r="B9" s="7">
        <v>4337016</v>
      </c>
      <c r="C9" s="8">
        <f>14814340-7981959</f>
        <v>6832381</v>
      </c>
      <c r="D9" s="7">
        <f>15414063-8533254</f>
        <v>6880809</v>
      </c>
    </row>
    <row r="10" spans="1:4" x14ac:dyDescent="0.25">
      <c r="A10" s="6" t="s">
        <v>5</v>
      </c>
      <c r="B10" s="9">
        <f>SUM(B8:B9)</f>
        <v>11272928</v>
      </c>
      <c r="C10" s="10">
        <f>SUM(C8:C9)</f>
        <v>14814340</v>
      </c>
      <c r="D10" s="9">
        <f>SUM(D8:D9)</f>
        <v>15414063</v>
      </c>
    </row>
    <row r="11" spans="1:4" ht="16.5" thickBot="1" x14ac:dyDescent="0.3">
      <c r="A11" s="6"/>
      <c r="B11" s="13"/>
      <c r="C11" s="14"/>
      <c r="D11" s="13"/>
    </row>
    <row r="12" spans="1:4" x14ac:dyDescent="0.25">
      <c r="A12" s="6" t="s">
        <v>6</v>
      </c>
      <c r="B12" s="9">
        <f>+B6-B10</f>
        <v>298684</v>
      </c>
      <c r="C12" s="9">
        <f>+C6-C10</f>
        <v>85133</v>
      </c>
      <c r="D12" s="9">
        <f>+D6-D10</f>
        <v>707610</v>
      </c>
    </row>
    <row r="13" spans="1:4" x14ac:dyDescent="0.25">
      <c r="A13" s="6" t="s">
        <v>7</v>
      </c>
      <c r="B13" s="15">
        <v>96617</v>
      </c>
      <c r="C13" s="16">
        <v>78178</v>
      </c>
      <c r="D13" s="15">
        <v>93933</v>
      </c>
    </row>
    <row r="14" spans="1:4" x14ac:dyDescent="0.25">
      <c r="A14" s="6" t="s">
        <v>8</v>
      </c>
      <c r="B14" s="15">
        <v>-90908</v>
      </c>
      <c r="C14" s="16">
        <v>-14825</v>
      </c>
      <c r="D14" s="15">
        <v>17911</v>
      </c>
    </row>
    <row r="15" spans="1:4" ht="16.5" thickBot="1" x14ac:dyDescent="0.3">
      <c r="A15" s="6" t="s">
        <v>9</v>
      </c>
      <c r="B15" s="7">
        <v>120148</v>
      </c>
      <c r="C15" s="8">
        <f>237021+41707</f>
        <v>278728</v>
      </c>
      <c r="D15" s="7">
        <f>793212+14627</f>
        <v>807839</v>
      </c>
    </row>
    <row r="16" spans="1:4" x14ac:dyDescent="0.25">
      <c r="A16" s="6" t="s">
        <v>10</v>
      </c>
      <c r="B16" s="9">
        <f>SUM(B12:B15)</f>
        <v>424541</v>
      </c>
      <c r="C16" s="10">
        <f>SUM(C12:C15)</f>
        <v>427214</v>
      </c>
      <c r="D16" s="10">
        <f>SUM(D12:D15)</f>
        <v>1627293</v>
      </c>
    </row>
    <row r="17" spans="1:4" x14ac:dyDescent="0.25">
      <c r="A17" s="6"/>
      <c r="B17" s="17"/>
      <c r="C17" s="17"/>
      <c r="D17" s="17"/>
    </row>
    <row r="18" spans="1:4" x14ac:dyDescent="0.25">
      <c r="A18" s="6" t="s">
        <v>11</v>
      </c>
      <c r="B18" s="18">
        <v>101986154</v>
      </c>
      <c r="C18" s="18">
        <v>100250996</v>
      </c>
      <c r="D18" s="18">
        <v>104768890</v>
      </c>
    </row>
    <row r="19" spans="1:4" x14ac:dyDescent="0.25">
      <c r="A19" s="6" t="s">
        <v>12</v>
      </c>
      <c r="B19" s="18">
        <v>96183077</v>
      </c>
      <c r="C19" s="18">
        <v>95919118</v>
      </c>
      <c r="D19" s="18">
        <v>101771571</v>
      </c>
    </row>
    <row r="20" spans="1:4" x14ac:dyDescent="0.25">
      <c r="A20" s="6" t="s">
        <v>13</v>
      </c>
      <c r="B20" s="19">
        <f>+(B18-B19)/B18</f>
        <v>5.6900635747083865E-2</v>
      </c>
      <c r="C20" s="20">
        <f>+(C18-C19)/C18</f>
        <v>4.3210323815635707E-2</v>
      </c>
      <c r="D20" s="19">
        <f>+(D18-D19)/D18</f>
        <v>2.8608864711652478E-2</v>
      </c>
    </row>
    <row r="21" spans="1:4" x14ac:dyDescent="0.25">
      <c r="A21" s="6" t="s">
        <v>14</v>
      </c>
      <c r="B21" s="18">
        <v>6014</v>
      </c>
      <c r="C21" s="18">
        <v>6515</v>
      </c>
      <c r="D21" s="18">
        <v>6557</v>
      </c>
    </row>
    <row r="22" spans="1:4" x14ac:dyDescent="0.25">
      <c r="A22" s="6" t="s">
        <v>15</v>
      </c>
      <c r="B22" s="18">
        <v>1032</v>
      </c>
      <c r="C22" s="18">
        <v>990</v>
      </c>
      <c r="D22" s="18">
        <v>1077</v>
      </c>
    </row>
    <row r="23" spans="1:4" x14ac:dyDescent="0.25">
      <c r="A23" s="6" t="s">
        <v>16</v>
      </c>
      <c r="B23" s="21">
        <v>126.8</v>
      </c>
      <c r="C23" s="21">
        <v>160.28</v>
      </c>
      <c r="D23" s="21">
        <f>D22*0.1618</f>
        <v>174.2586</v>
      </c>
    </row>
    <row r="24" spans="1:4" x14ac:dyDescent="0.25">
      <c r="A24" s="6" t="s">
        <v>17</v>
      </c>
      <c r="B24" s="22">
        <f>+B23/B22</f>
        <v>0.12286821705426357</v>
      </c>
      <c r="C24" s="22">
        <f>+C23/C22</f>
        <v>0.1618989898989899</v>
      </c>
      <c r="D24" s="23">
        <f>+D23/D22</f>
        <v>0.1618</v>
      </c>
    </row>
    <row r="25" spans="1:4" x14ac:dyDescent="0.25">
      <c r="A25" s="6" t="s">
        <v>18</v>
      </c>
      <c r="B25" s="12">
        <v>39877</v>
      </c>
      <c r="C25" s="12">
        <v>383685</v>
      </c>
      <c r="D25" s="11">
        <f>460855+2699</f>
        <v>463554</v>
      </c>
    </row>
    <row r="26" spans="1:4" x14ac:dyDescent="0.25">
      <c r="A26" s="2"/>
      <c r="B26" s="24"/>
      <c r="C26" s="2"/>
      <c r="D26" s="2"/>
    </row>
    <row r="27" spans="1:4" x14ac:dyDescent="0.25">
      <c r="A27" s="25" t="s">
        <v>19</v>
      </c>
      <c r="B27" s="25"/>
      <c r="C27" s="25"/>
      <c r="D27" s="25"/>
    </row>
    <row r="28" spans="1:4" x14ac:dyDescent="0.25">
      <c r="A28" s="2"/>
      <c r="B28" s="24"/>
      <c r="C28" s="24"/>
      <c r="D28" s="24"/>
    </row>
    <row r="29" spans="1:4" x14ac:dyDescent="0.25">
      <c r="A29" s="2"/>
      <c r="B29" s="24"/>
      <c r="C29" s="24"/>
      <c r="D29" s="24"/>
    </row>
    <row r="30" spans="1:4" x14ac:dyDescent="0.25">
      <c r="A30" s="2"/>
      <c r="B30" s="24"/>
      <c r="C30" s="24"/>
      <c r="D30" s="24"/>
    </row>
    <row r="31" spans="1:4" x14ac:dyDescent="0.25">
      <c r="A31" s="2"/>
      <c r="B31" s="24"/>
      <c r="C31" s="24"/>
      <c r="D31" s="24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</sheetData>
  <mergeCells count="3">
    <mergeCell ref="A1:D1"/>
    <mergeCell ref="A2:D2"/>
    <mergeCell ref="A27:D27"/>
  </mergeCells>
  <printOptions horizontalCentered="1"/>
  <pageMargins left="0.75" right="0.75" top="1" bottom="0.7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Dec25preaudit</vt:lpstr>
      <vt:lpstr>Dec25preaudit!Print_Area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Haveri</dc:creator>
  <cp:lastModifiedBy>Shannon Haveri</cp:lastModifiedBy>
  <dcterms:created xsi:type="dcterms:W3CDTF">2026-02-13T22:11:17Z</dcterms:created>
  <dcterms:modified xsi:type="dcterms:W3CDTF">2026-02-13T22:11:47Z</dcterms:modified>
</cp:coreProperties>
</file>